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<sst xmlns="http://schemas.openxmlformats.org/spreadsheetml/2006/main" count="60" uniqueCount="52">
  <si>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Kalkualtor umów-zleceń na rok 2010 (do 200 zł)</t>
  </si>
  <si>
    <t>Kalkulacja Brutto-netto*</t>
  </si>
  <si>
    <t>Kalkulacja dla zleceniobiorcy</t>
  </si>
  <si>
    <t>Bez chorobowego</t>
  </si>
  <si>
    <t>Bez społecznych</t>
  </si>
  <si>
    <t>Netto</t>
  </si>
  <si>
    <t>Wpisz kwote wynagrodzenia netto</t>
  </si>
  <si>
    <t>Brutto</t>
  </si>
  <si>
    <t>Jeżeli kwota brutto przekracza 200 zł zastosuj kalkulator ogólny</t>
  </si>
  <si>
    <t>Ze społecznymi</t>
  </si>
  <si>
    <t>Przychody zleceniobiorcy</t>
  </si>
  <si>
    <t>wynagrodzenie</t>
  </si>
  <si>
    <t>Wpisz brutto (Nie więcej niż 200 zł)</t>
  </si>
  <si>
    <t>Czy zleceniobiorca płaci chorobowe ?  Dot. np. umowy zawartej z własnym pracownikiem</t>
  </si>
  <si>
    <t>(dotyczy kalkulacji ze społecznymi)</t>
  </si>
  <si>
    <r>
      <t xml:space="preserve">Jeśli TAK - wpisz </t>
    </r>
    <r>
      <rPr>
        <b/>
        <sz val="8"/>
        <color indexed="8"/>
        <rFont val="Arial CE"/>
        <family val="2"/>
      </rPr>
      <t xml:space="preserve">1, </t>
    </r>
    <r>
      <rPr>
        <sz val="8"/>
        <color indexed="8"/>
        <rFont val="Arial CE"/>
        <family val="2"/>
      </rPr>
      <t>jeśli nie - pole zostaw puste</t>
    </r>
  </si>
  <si>
    <t>Czy zleceniobiorca nie podlega wypadkowemu ?</t>
  </si>
  <si>
    <t>Składki na ubezpieczenie społeczne w części finansowanej przez ubezpieczonego</t>
  </si>
  <si>
    <t>emerytalne</t>
  </si>
  <si>
    <t>rentowe</t>
  </si>
  <si>
    <t>chorobowe</t>
  </si>
  <si>
    <t>suma składek</t>
  </si>
  <si>
    <t>przychody bez składek</t>
  </si>
  <si>
    <t>koszty uzyskania przychodów (brak)</t>
  </si>
  <si>
    <t>podstawa opodatkowania</t>
  </si>
  <si>
    <t>podatek zryczałtowany</t>
  </si>
  <si>
    <t>składki na ubezpieczenie zdrowotne zapłacone</t>
  </si>
  <si>
    <t>składki na ubezpieczenie zdrowotne odliczone (brak)</t>
  </si>
  <si>
    <t>podatek do zapłacenia</t>
  </si>
  <si>
    <t>wypłata netto</t>
  </si>
  <si>
    <t>Koszty płatnika</t>
  </si>
  <si>
    <t>FP</t>
  </si>
  <si>
    <t>FGŚP</t>
  </si>
  <si>
    <t>Składki na ubezpieczenie społeczne w części finansowanej przez płatnika</t>
  </si>
  <si>
    <t>wypadkowe</t>
  </si>
  <si>
    <t>%*</t>
  </si>
  <si>
    <t>suma składek:</t>
  </si>
  <si>
    <t>Suma (tyle trzeba wydać!!!):</t>
  </si>
  <si>
    <t>Stosunek netto do brutto w procentach:</t>
  </si>
  <si>
    <t>* Wpisz stawkę, jeśli jest inna</t>
  </si>
  <si>
    <t xml:space="preserve">** Kalkulator dla umów zlecenia do 200 zł w skali miesiąca zawartych z rezydentem nie będącym pracownikiem zleceniodawcy. Umowy takie rozlicza się bez kosztów uzyskania przychodów, składek na ubezpieczenia społeczne nie odejmuje się od dochodu, a składek na ubezpieczenie zdrowotne - od podatku. </t>
  </si>
  <si>
    <r>
      <t>UWAGA!</t>
    </r>
    <r>
      <rPr>
        <sz val="8"/>
        <color indexed="8"/>
        <rFont val="Arial"/>
        <family val="2"/>
      </rPr>
      <t xml:space="preserve"> Otrzymane wyniki spełniają rolę jedynie informacyjną i nie mogą być stosowane do celów wyliczeń wynagrodzeń dla pracowników w warunkach funkcjonowania podmiotów gospodarczych. Wolters Kluwer Polska Sp. z o.o. nie gwarantuje poprawności wyników oraz nie ponosi odpowiedzialności za użycie kalkulatora do celów wszelkich rozliczeń pomiędzy pracodawcami a pracownikami. </t>
    </r>
  </si>
  <si>
    <t>Bez składek społ</t>
  </si>
  <si>
    <t>N=B-(B-0,2B)*0,18-(B*0,0125)</t>
  </si>
  <si>
    <t>N=B-0,144B-0,0125B</t>
  </si>
  <si>
    <t>N=0,8435B</t>
  </si>
  <si>
    <t>B=N/0,8435</t>
  </si>
  <si>
    <t>Ze społecznymi (bez chorobowego):</t>
  </si>
  <si>
    <t>N=(B-0,1126B) - (B-0,1126B-0,2*0,8874B)*0,18-0,0125*0,8874B</t>
  </si>
  <si>
    <t>N=0,8874B-0,127786B-0,010468B</t>
  </si>
  <si>
    <t>N=0,748522B</t>
  </si>
  <si>
    <t>B=N/0,748522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</si>
</sst>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,_z_ł_-;\-* #,##0.00,_z_ł_-;_-* \-??\ _z_ł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4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10"/>
      <name val="Arial CE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164" fontId="22" fillId="0" borderId="11" xfId="0" applyNumberFormat="1" applyFont="1" applyBorder="1" applyAlignment="1" applyProtection="1">
      <alignment vertical="center" wrapText="1"/>
      <protection locked="0"/>
    </xf>
    <xf numFmtId="49" fontId="22" fillId="0" borderId="12" xfId="0" applyNumberFormat="1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/>
      <protection/>
    </xf>
    <xf numFmtId="164" fontId="24" fillId="0" borderId="10" xfId="0" applyNumberFormat="1" applyFont="1" applyBorder="1" applyAlignment="1" applyProtection="1">
      <alignment/>
      <protection/>
    </xf>
    <xf numFmtId="49" fontId="25" fillId="0" borderId="10" xfId="0" applyNumberFormat="1" applyFont="1" applyBorder="1" applyAlignment="1" applyProtection="1">
      <alignment/>
      <protection/>
    </xf>
    <xf numFmtId="164" fontId="22" fillId="0" borderId="11" xfId="0" applyNumberFormat="1" applyFont="1" applyBorder="1" applyAlignment="1" applyProtection="1">
      <alignment horizontal="right" vertical="center"/>
      <protection locked="0"/>
    </xf>
    <xf numFmtId="49" fontId="22" fillId="0" borderId="12" xfId="0" applyNumberFormat="1" applyFont="1" applyBorder="1" applyAlignment="1" applyProtection="1">
      <alignment horizontal="right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165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/>
      <protection/>
    </xf>
    <xf numFmtId="164" fontId="21" fillId="0" borderId="10" xfId="0" applyNumberFormat="1" applyFont="1" applyBorder="1" applyAlignment="1" applyProtection="1">
      <alignment horizontal="right"/>
      <protection/>
    </xf>
    <xf numFmtId="49" fontId="21" fillId="0" borderId="10" xfId="0" applyNumberFormat="1" applyFont="1" applyBorder="1" applyAlignment="1" applyProtection="1">
      <alignment horizontal="right"/>
      <protection/>
    </xf>
    <xf numFmtId="165" fontId="21" fillId="0" borderId="10" xfId="0" applyNumberFormat="1" applyFont="1" applyBorder="1" applyAlignment="1" applyProtection="1">
      <alignment horizontal="right"/>
      <protection/>
    </xf>
    <xf numFmtId="49" fontId="28" fillId="0" borderId="10" xfId="0" applyNumberFormat="1" applyFont="1" applyBorder="1" applyAlignment="1" applyProtection="1">
      <alignment/>
      <protection/>
    </xf>
    <xf numFmtId="164" fontId="24" fillId="0" borderId="10" xfId="0" applyNumberFormat="1" applyFont="1" applyBorder="1" applyAlignment="1" applyProtection="1">
      <alignment/>
      <protection/>
    </xf>
    <xf numFmtId="164" fontId="21" fillId="0" borderId="10" xfId="0" applyNumberFormat="1" applyFont="1" applyBorder="1" applyAlignment="1" applyProtection="1">
      <alignment/>
      <protection/>
    </xf>
    <xf numFmtId="49" fontId="22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/>
    </xf>
    <xf numFmtId="10" fontId="24" fillId="0" borderId="10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right" vertical="top"/>
      <protection/>
    </xf>
    <xf numFmtId="49" fontId="26" fillId="0" borderId="10" xfId="0" applyNumberFormat="1" applyFont="1" applyBorder="1" applyAlignment="1" applyProtection="1">
      <alignment horizontal="right" vertical="top"/>
      <protection/>
    </xf>
    <xf numFmtId="49" fontId="21" fillId="20" borderId="10" xfId="0" applyNumberFormat="1" applyFont="1" applyFill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23" fillId="0" borderId="14" xfId="0" applyNumberFormat="1" applyFont="1" applyBorder="1" applyAlignment="1" applyProtection="1">
      <alignment horizontal="right" vertical="top"/>
      <protection/>
    </xf>
    <xf numFmtId="49" fontId="0" fillId="0" borderId="10" xfId="0" applyNumberFormat="1" applyFont="1" applyBorder="1" applyAlignment="1" applyProtection="1">
      <alignment wrapText="1"/>
      <protection/>
    </xf>
    <xf numFmtId="49" fontId="23" fillId="0" borderId="10" xfId="0" applyNumberFormat="1" applyFont="1" applyBorder="1" applyAlignment="1" applyProtection="1">
      <alignment vertical="top"/>
      <protection/>
    </xf>
    <xf numFmtId="49" fontId="26" fillId="0" borderId="14" xfId="0" applyNumberFormat="1" applyFont="1" applyBorder="1" applyAlignment="1" applyProtection="1">
      <alignment horizontal="right" vertical="top"/>
      <protection/>
    </xf>
    <xf numFmtId="49" fontId="0" fillId="0" borderId="10" xfId="0" applyNumberFormat="1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21" fillId="0" borderId="14" xfId="0" applyNumberFormat="1" applyFont="1" applyBorder="1" applyAlignment="1" applyProtection="1">
      <alignment/>
      <protection/>
    </xf>
    <xf numFmtId="49" fontId="0" fillId="20" borderId="10" xfId="0" applyNumberFormat="1" applyFont="1" applyFill="1" applyBorder="1" applyAlignment="1" applyProtection="1">
      <alignment/>
      <protection/>
    </xf>
    <xf numFmtId="49" fontId="29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4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1.25" style="1" customWidth="1"/>
    <col min="2" max="2" width="12.125" style="1" customWidth="1"/>
    <col min="3" max="3" width="10.125" style="1" customWidth="1"/>
    <col min="4" max="4" width="27.875" style="1" customWidth="1"/>
    <col min="5" max="5" width="16.75390625" style="1" customWidth="1"/>
    <col min="6" max="6" width="1.12109375" style="1" customWidth="1"/>
    <col min="7" max="7" width="16.75390625" style="1" customWidth="1"/>
    <col min="8" max="8" width="9.00390625" style="1" customWidth="1"/>
    <col min="9" max="9" width="2.625" style="1" customWidth="1"/>
    <col min="10" max="11" width="9.00390625" style="1" customWidth="1"/>
    <col min="12" max="12" width="19.25390625" style="1" customWidth="1"/>
    <col min="13" max="16384" width="9.00390625" style="1" customWidth="1"/>
  </cols>
  <sheetData>
    <row r="1" spans="2:15" ht="19.5" customHeight="1">
      <c r="B1" s="30" t="s">
        <v>0</v>
      </c>
      <c r="C1" s="30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</row>
    <row r="2" spans="2:15" ht="25.5" customHeight="1">
      <c r="B2" s="31" t="s">
        <v>1</v>
      </c>
      <c r="C2" s="31"/>
      <c r="D2" s="31"/>
      <c r="E2" s="31" t="s">
        <v>2</v>
      </c>
      <c r="F2" s="31"/>
      <c r="G2" s="31"/>
      <c r="H2" s="2"/>
      <c r="I2" s="2"/>
      <c r="J2" s="2"/>
      <c r="K2" s="2"/>
      <c r="L2" s="2"/>
      <c r="M2" s="2"/>
      <c r="N2" s="2"/>
      <c r="O2" s="2"/>
    </row>
    <row r="3" spans="2:15" ht="25.5" customHeight="1">
      <c r="B3" s="31"/>
      <c r="C3" s="31"/>
      <c r="D3" s="31"/>
      <c r="E3" s="31" t="s">
        <v>3</v>
      </c>
      <c r="F3" s="31"/>
      <c r="G3" s="3" t="s">
        <v>4</v>
      </c>
      <c r="H3" s="2"/>
      <c r="I3" s="2"/>
      <c r="J3" s="2"/>
      <c r="K3" s="2"/>
      <c r="L3" s="2"/>
      <c r="M3" s="2"/>
      <c r="N3" s="2"/>
      <c r="O3" s="2"/>
    </row>
    <row r="4" spans="2:15" ht="6.75" customHeight="1">
      <c r="B4" s="4"/>
      <c r="C4" s="4"/>
      <c r="D4" s="4"/>
      <c r="E4" s="5"/>
      <c r="F4" s="5"/>
      <c r="G4" s="5"/>
      <c r="H4" s="2"/>
      <c r="I4" s="2"/>
      <c r="J4" s="2"/>
      <c r="K4" s="2"/>
      <c r="L4" s="2"/>
      <c r="M4" s="2"/>
      <c r="N4" s="2"/>
      <c r="O4" s="2"/>
    </row>
    <row r="5" spans="2:15" ht="16.5" customHeight="1">
      <c r="B5" s="32" t="s">
        <v>5</v>
      </c>
      <c r="C5" s="32"/>
      <c r="D5" s="32"/>
      <c r="E5" s="6">
        <v>125.5</v>
      </c>
      <c r="F5" s="7"/>
      <c r="G5" s="6">
        <v>100</v>
      </c>
      <c r="H5" s="8"/>
      <c r="I5" s="2"/>
      <c r="J5" s="2"/>
      <c r="K5" s="2"/>
      <c r="L5" s="2"/>
      <c r="M5" s="2"/>
      <c r="N5" s="2"/>
      <c r="O5" s="2"/>
    </row>
    <row r="6" spans="2:15" ht="19.5" customHeight="1">
      <c r="B6" s="33" t="s">
        <v>6</v>
      </c>
      <c r="C6" s="33"/>
      <c r="D6" s="33"/>
      <c r="E6" s="33"/>
      <c r="F6" s="33"/>
      <c r="G6" s="33"/>
      <c r="H6" s="2"/>
      <c r="I6" s="2"/>
      <c r="J6" s="2"/>
      <c r="K6" s="2"/>
      <c r="L6" s="2"/>
      <c r="M6" s="2"/>
      <c r="N6" s="2"/>
      <c r="O6" s="2"/>
    </row>
    <row r="7" spans="2:15" ht="12.75" customHeight="1">
      <c r="B7" s="32" t="s">
        <v>7</v>
      </c>
      <c r="C7" s="32"/>
      <c r="D7" s="32"/>
      <c r="E7" s="9">
        <f>IF((E5/0.6275)&gt;200,"zasady ogólne",E5/0.6275)</f>
        <v>200.00000000000003</v>
      </c>
      <c r="F7" s="10"/>
      <c r="G7" s="9">
        <f>IF((G5/0.6275)&gt;200,"zasady ogólne",G5/0.6275)</f>
        <v>159.3625498007968</v>
      </c>
      <c r="H7" s="2"/>
      <c r="I7" s="2"/>
      <c r="J7" s="2"/>
      <c r="K7" s="2"/>
      <c r="L7" s="2"/>
      <c r="M7" s="2"/>
      <c r="N7" s="2"/>
      <c r="O7" s="2"/>
    </row>
    <row r="8" spans="2:15" ht="19.5" customHeight="1">
      <c r="B8" s="34" t="s">
        <v>8</v>
      </c>
      <c r="C8" s="34"/>
      <c r="D8" s="34"/>
      <c r="E8" s="34"/>
      <c r="F8" s="34"/>
      <c r="G8" s="34"/>
      <c r="H8" s="2"/>
      <c r="I8" s="2"/>
      <c r="J8" s="2"/>
      <c r="K8" s="2"/>
      <c r="L8" s="2"/>
      <c r="M8" s="2"/>
      <c r="N8" s="2"/>
      <c r="O8" s="2"/>
    </row>
    <row r="9" spans="2:15" ht="31.5" customHeight="1">
      <c r="B9" s="31" t="s">
        <v>1</v>
      </c>
      <c r="C9" s="31"/>
      <c r="D9" s="31"/>
      <c r="E9" s="31" t="s">
        <v>2</v>
      </c>
      <c r="F9" s="31"/>
      <c r="G9" s="31"/>
      <c r="H9" s="2"/>
      <c r="I9" s="2"/>
      <c r="J9" s="2"/>
      <c r="K9" s="2"/>
      <c r="L9" s="2"/>
      <c r="M9" s="2"/>
      <c r="N9" s="2"/>
      <c r="O9" s="2"/>
    </row>
    <row r="10" spans="2:15" ht="27.75" customHeight="1">
      <c r="B10" s="31"/>
      <c r="C10" s="31"/>
      <c r="D10" s="31"/>
      <c r="E10" s="31" t="s">
        <v>9</v>
      </c>
      <c r="F10" s="31"/>
      <c r="G10" s="3" t="s">
        <v>4</v>
      </c>
      <c r="H10" s="2"/>
      <c r="I10" s="2"/>
      <c r="J10" s="2"/>
      <c r="K10" s="2"/>
      <c r="L10" s="2"/>
      <c r="M10" s="2"/>
      <c r="N10" s="2"/>
      <c r="O10" s="2"/>
    </row>
    <row r="11" spans="2:15" ht="16.5" customHeight="1">
      <c r="B11" s="35" t="s">
        <v>10</v>
      </c>
      <c r="C11" s="35"/>
      <c r="D11" s="35"/>
      <c r="E11" s="35"/>
      <c r="F11" s="35"/>
      <c r="G11" s="35"/>
      <c r="H11" s="2"/>
      <c r="I11" s="2"/>
      <c r="J11" s="2"/>
      <c r="K11" s="2"/>
      <c r="L11" s="2"/>
      <c r="M11" s="2"/>
      <c r="N11" s="2"/>
      <c r="O11" s="2"/>
    </row>
    <row r="12" spans="2:15" ht="6.75" customHeight="1">
      <c r="B12" s="36"/>
      <c r="C12" s="36"/>
      <c r="D12" s="36"/>
      <c r="E12" s="36"/>
      <c r="F12" s="36"/>
      <c r="G12" s="36"/>
      <c r="H12" s="2"/>
      <c r="I12" s="2"/>
      <c r="J12" s="2"/>
      <c r="K12" s="2"/>
      <c r="L12" s="2"/>
      <c r="M12" s="2"/>
      <c r="N12" s="2"/>
      <c r="O12" s="2"/>
    </row>
    <row r="13" spans="2:15" ht="15" customHeight="1">
      <c r="B13" s="37" t="s">
        <v>11</v>
      </c>
      <c r="C13" s="37"/>
      <c r="D13" s="37"/>
      <c r="E13" s="11">
        <v>200</v>
      </c>
      <c r="F13" s="12"/>
      <c r="G13" s="11">
        <v>200</v>
      </c>
      <c r="H13" s="8"/>
      <c r="I13" s="2"/>
      <c r="J13" s="2"/>
      <c r="K13" s="2"/>
      <c r="L13" s="2"/>
      <c r="M13" s="2"/>
      <c r="N13" s="2"/>
      <c r="O13" s="2"/>
    </row>
    <row r="14" spans="2:15" ht="15" customHeight="1">
      <c r="B14" s="38" t="s">
        <v>12</v>
      </c>
      <c r="C14" s="38"/>
      <c r="D14" s="38"/>
      <c r="E14" s="38"/>
      <c r="F14" s="38"/>
      <c r="G14" s="38"/>
      <c r="H14" s="2"/>
      <c r="I14" s="2"/>
      <c r="J14" s="2"/>
      <c r="K14" s="2"/>
      <c r="L14" s="2"/>
      <c r="M14" s="2"/>
      <c r="N14" s="2"/>
      <c r="O14" s="2"/>
    </row>
    <row r="15" spans="2:15" ht="8.25" customHeight="1">
      <c r="B15" s="37"/>
      <c r="C15" s="37"/>
      <c r="D15" s="37"/>
      <c r="E15" s="37"/>
      <c r="F15" s="37"/>
      <c r="G15" s="37"/>
      <c r="H15" s="2"/>
      <c r="I15" s="2"/>
      <c r="J15" s="2"/>
      <c r="K15" s="2"/>
      <c r="L15" s="2"/>
      <c r="M15" s="2"/>
      <c r="N15" s="2"/>
      <c r="O15" s="2"/>
    </row>
    <row r="16" spans="2:15" ht="23.25" customHeight="1">
      <c r="B16" s="39" t="s">
        <v>13</v>
      </c>
      <c r="C16" s="39"/>
      <c r="D16" s="39"/>
      <c r="E16" s="13"/>
      <c r="F16" s="12"/>
      <c r="G16" s="14"/>
      <c r="H16" s="2"/>
      <c r="I16" s="2"/>
      <c r="J16" s="2"/>
      <c r="K16" s="2"/>
      <c r="L16" s="2"/>
      <c r="M16" s="2"/>
      <c r="N16" s="2"/>
      <c r="O16" s="2"/>
    </row>
    <row r="17" spans="2:15" ht="15" customHeight="1">
      <c r="B17" s="40" t="s">
        <v>14</v>
      </c>
      <c r="C17" s="40"/>
      <c r="D17" s="40"/>
      <c r="E17" s="41" t="s">
        <v>15</v>
      </c>
      <c r="F17" s="41"/>
      <c r="G17" s="41"/>
      <c r="H17" s="2"/>
      <c r="I17" s="2"/>
      <c r="J17" s="2"/>
      <c r="K17" s="2"/>
      <c r="L17" s="2"/>
      <c r="M17" s="2"/>
      <c r="N17" s="2"/>
      <c r="O17" s="2"/>
    </row>
    <row r="18" spans="2:15" ht="8.25" customHeight="1">
      <c r="B18" s="37"/>
      <c r="C18" s="37"/>
      <c r="D18" s="37"/>
      <c r="E18" s="37"/>
      <c r="F18" s="37"/>
      <c r="G18" s="37"/>
      <c r="H18" s="2"/>
      <c r="I18" s="2"/>
      <c r="J18" s="2"/>
      <c r="K18" s="2"/>
      <c r="L18" s="2"/>
      <c r="M18" s="2"/>
      <c r="N18" s="2"/>
      <c r="O18" s="2"/>
    </row>
    <row r="19" spans="2:15" ht="23.25" customHeight="1">
      <c r="B19" s="42" t="s">
        <v>16</v>
      </c>
      <c r="C19" s="42"/>
      <c r="D19" s="42"/>
      <c r="E19" s="13"/>
      <c r="F19" s="12"/>
      <c r="G19" s="14"/>
      <c r="H19" s="2"/>
      <c r="I19" s="2"/>
      <c r="J19" s="2"/>
      <c r="K19" s="2"/>
      <c r="L19" s="2"/>
      <c r="M19" s="2"/>
      <c r="N19" s="2"/>
      <c r="O19" s="2"/>
    </row>
    <row r="20" spans="2:15" ht="15" customHeight="1">
      <c r="B20" s="40" t="s">
        <v>14</v>
      </c>
      <c r="C20" s="40"/>
      <c r="D20" s="40"/>
      <c r="E20" s="41" t="s">
        <v>15</v>
      </c>
      <c r="F20" s="41"/>
      <c r="G20" s="41"/>
      <c r="H20" s="2"/>
      <c r="I20" s="2"/>
      <c r="J20" s="2"/>
      <c r="K20" s="2"/>
      <c r="L20" s="2"/>
      <c r="M20" s="2"/>
      <c r="N20" s="2"/>
      <c r="O20" s="2"/>
    </row>
    <row r="21" spans="2:15" ht="15" customHeight="1">
      <c r="B21" s="37"/>
      <c r="C21" s="37"/>
      <c r="D21" s="37"/>
      <c r="E21" s="37"/>
      <c r="F21" s="37"/>
      <c r="G21" s="37"/>
      <c r="H21" s="2"/>
      <c r="I21" s="2"/>
      <c r="J21" s="2"/>
      <c r="K21" s="2"/>
      <c r="L21" s="2"/>
      <c r="M21" s="2"/>
      <c r="N21" s="2"/>
      <c r="O21" s="2"/>
    </row>
    <row r="22" spans="2:15" ht="16.5" customHeight="1">
      <c r="B22" s="35" t="s">
        <v>17</v>
      </c>
      <c r="C22" s="35"/>
      <c r="D22" s="35"/>
      <c r="E22" s="35"/>
      <c r="F22" s="35"/>
      <c r="G22" s="35"/>
      <c r="H22" s="2"/>
      <c r="I22" s="2"/>
      <c r="J22" s="2"/>
      <c r="K22" s="2"/>
      <c r="L22" s="2"/>
      <c r="M22" s="2"/>
      <c r="N22" s="2"/>
      <c r="O22" s="2"/>
    </row>
    <row r="23" spans="2:15" ht="15" customHeight="1">
      <c r="B23" s="37" t="s">
        <v>18</v>
      </c>
      <c r="C23" s="37"/>
      <c r="D23" s="37"/>
      <c r="E23" s="15">
        <f>ROUND((E13*9.76%),2)</f>
        <v>19.52</v>
      </c>
      <c r="F23" s="16"/>
      <c r="G23" s="17">
        <v>0</v>
      </c>
      <c r="H23" s="18"/>
      <c r="I23" s="2"/>
      <c r="J23" s="2"/>
      <c r="K23" s="2"/>
      <c r="L23" s="2"/>
      <c r="M23" s="2"/>
      <c r="N23" s="2"/>
      <c r="O23" s="2"/>
    </row>
    <row r="24" spans="2:15" ht="15" customHeight="1">
      <c r="B24" s="37" t="s">
        <v>19</v>
      </c>
      <c r="C24" s="37"/>
      <c r="D24" s="37"/>
      <c r="E24" s="15">
        <f>ROUND((E13*1.5%),2)</f>
        <v>3</v>
      </c>
      <c r="F24" s="16"/>
      <c r="G24" s="17">
        <v>0</v>
      </c>
      <c r="H24" s="18"/>
      <c r="I24" s="2"/>
      <c r="J24" s="2"/>
      <c r="K24" s="2"/>
      <c r="L24" s="2"/>
      <c r="M24" s="2"/>
      <c r="N24" s="2"/>
      <c r="O24" s="2"/>
    </row>
    <row r="25" spans="2:15" ht="15" customHeight="1">
      <c r="B25" s="37" t="s">
        <v>20</v>
      </c>
      <c r="C25" s="37"/>
      <c r="D25" s="37"/>
      <c r="E25" s="15">
        <f>IF(E16=1,ROUND((E13*2.45%),2),0)</f>
        <v>0</v>
      </c>
      <c r="F25" s="16"/>
      <c r="G25" s="17">
        <v>0</v>
      </c>
      <c r="I25" s="2"/>
      <c r="J25" s="2"/>
      <c r="K25" s="2"/>
      <c r="L25" s="2"/>
      <c r="M25" s="2"/>
      <c r="N25" s="2"/>
      <c r="O25" s="2"/>
    </row>
    <row r="26" spans="2:15" ht="15" customHeight="1">
      <c r="B26" s="43" t="s">
        <v>21</v>
      </c>
      <c r="C26" s="43"/>
      <c r="D26" s="43"/>
      <c r="E26" s="20">
        <f>SUM(E23:E25)</f>
        <v>22.52</v>
      </c>
      <c r="F26" s="21"/>
      <c r="G26" s="16"/>
      <c r="H26" s="2"/>
      <c r="I26" s="2"/>
      <c r="J26" s="2"/>
      <c r="K26" s="2"/>
      <c r="L26" s="2"/>
      <c r="M26" s="2"/>
      <c r="N26" s="2"/>
      <c r="O26" s="2"/>
    </row>
    <row r="27" spans="2:15" ht="15" customHeight="1">
      <c r="B27" s="37" t="s">
        <v>22</v>
      </c>
      <c r="C27" s="37"/>
      <c r="D27" s="37"/>
      <c r="E27" s="15">
        <f>E13-E26</f>
        <v>177.48</v>
      </c>
      <c r="F27" s="16"/>
      <c r="G27" s="15">
        <f>G13-G26</f>
        <v>200</v>
      </c>
      <c r="H27" s="2"/>
      <c r="I27" s="2"/>
      <c r="J27" s="2"/>
      <c r="K27" s="2"/>
      <c r="L27" s="2"/>
      <c r="M27" s="2"/>
      <c r="N27" s="2"/>
      <c r="O27" s="2"/>
    </row>
    <row r="28" spans="2:15" ht="15" customHeight="1">
      <c r="B28" s="37" t="s">
        <v>23</v>
      </c>
      <c r="C28" s="37"/>
      <c r="D28" s="37"/>
      <c r="E28" s="22">
        <v>0</v>
      </c>
      <c r="F28" s="21"/>
      <c r="G28" s="22">
        <v>0</v>
      </c>
      <c r="H28" s="23"/>
      <c r="I28" s="2"/>
      <c r="J28" s="2"/>
      <c r="K28" s="2"/>
      <c r="L28" s="2"/>
      <c r="M28" s="2"/>
      <c r="N28" s="2"/>
      <c r="O28" s="2"/>
    </row>
    <row r="29" spans="2:15" ht="15" customHeight="1">
      <c r="B29" s="37" t="s">
        <v>24</v>
      </c>
      <c r="C29" s="37"/>
      <c r="D29" s="37"/>
      <c r="E29" s="15">
        <f>E13</f>
        <v>200</v>
      </c>
      <c r="F29" s="16"/>
      <c r="G29" s="15">
        <f>G13</f>
        <v>200</v>
      </c>
      <c r="H29" s="23"/>
      <c r="I29" s="2"/>
      <c r="J29" s="2"/>
      <c r="K29" s="2"/>
      <c r="L29" s="2"/>
      <c r="M29" s="2"/>
      <c r="N29" s="2"/>
      <c r="O29" s="2"/>
    </row>
    <row r="30" spans="2:15" ht="15" customHeight="1">
      <c r="B30" s="37" t="s">
        <v>25</v>
      </c>
      <c r="C30" s="37"/>
      <c r="D30" s="37"/>
      <c r="E30" s="15">
        <f>ROUND((E29*18%),2)</f>
        <v>36</v>
      </c>
      <c r="F30" s="16"/>
      <c r="G30" s="15">
        <f>ROUND((G29*18%),2)</f>
        <v>36</v>
      </c>
      <c r="H30" s="23"/>
      <c r="I30" s="2"/>
      <c r="J30" s="2"/>
      <c r="K30" s="2"/>
      <c r="L30" s="2"/>
      <c r="M30" s="2"/>
      <c r="N30" s="2"/>
      <c r="O30" s="2"/>
    </row>
    <row r="31" spans="2:15" ht="15" customHeight="1">
      <c r="B31" s="37" t="s">
        <v>26</v>
      </c>
      <c r="C31" s="37"/>
      <c r="D31" s="37"/>
      <c r="E31" s="20">
        <f>ROUND(E27*9%,2)</f>
        <v>15.97</v>
      </c>
      <c r="F31" s="21"/>
      <c r="G31" s="20">
        <f>ROUND(G27*9%,2)</f>
        <v>18</v>
      </c>
      <c r="H31" s="23"/>
      <c r="I31" s="2"/>
      <c r="J31" s="2"/>
      <c r="K31" s="2"/>
      <c r="L31" s="2"/>
      <c r="M31" s="2"/>
      <c r="N31" s="2"/>
      <c r="O31" s="2"/>
    </row>
    <row r="32" spans="2:15" ht="15" customHeight="1">
      <c r="B32" s="37" t="s">
        <v>27</v>
      </c>
      <c r="C32" s="37"/>
      <c r="D32" s="37"/>
      <c r="E32" s="22">
        <v>0</v>
      </c>
      <c r="F32" s="21"/>
      <c r="G32" s="22">
        <v>0</v>
      </c>
      <c r="H32" s="23"/>
      <c r="I32" s="2"/>
      <c r="J32" s="2"/>
      <c r="K32" s="2"/>
      <c r="L32" s="2"/>
      <c r="M32" s="2"/>
      <c r="N32" s="2"/>
      <c r="O32" s="2"/>
    </row>
    <row r="33" spans="2:15" ht="15" customHeight="1">
      <c r="B33" s="37" t="s">
        <v>28</v>
      </c>
      <c r="C33" s="37"/>
      <c r="D33" s="37"/>
      <c r="E33" s="20">
        <f>ROUND(E30,0)</f>
        <v>36</v>
      </c>
      <c r="F33" s="21"/>
      <c r="G33" s="20">
        <f>ROUND(G30,0)</f>
        <v>36</v>
      </c>
      <c r="H33" s="2"/>
      <c r="I33" s="2"/>
      <c r="J33" s="2"/>
      <c r="K33" s="2"/>
      <c r="L33" s="2"/>
      <c r="M33" s="2"/>
      <c r="N33" s="2"/>
      <c r="O33" s="2"/>
    </row>
    <row r="34" spans="2:15" ht="10.5" customHeight="1"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</row>
    <row r="35" spans="2:15" ht="16.5" customHeight="1">
      <c r="B35" s="37" t="s">
        <v>29</v>
      </c>
      <c r="C35" s="37"/>
      <c r="D35" s="37"/>
      <c r="E35" s="24">
        <f>E13-E26-E31-E33</f>
        <v>125.50999999999999</v>
      </c>
      <c r="F35" s="10"/>
      <c r="G35" s="24">
        <f>G13-G26-G31-G33</f>
        <v>146</v>
      </c>
      <c r="H35" s="2"/>
      <c r="I35" s="2"/>
      <c r="J35" s="2"/>
      <c r="K35" s="2"/>
      <c r="L35" s="2"/>
      <c r="M35" s="2"/>
      <c r="N35" s="2"/>
      <c r="O35" s="2"/>
    </row>
    <row r="36" spans="2:15" ht="10.5" customHeight="1"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</row>
    <row r="37" spans="2:15" ht="16.5" customHeight="1">
      <c r="B37" s="35" t="s">
        <v>30</v>
      </c>
      <c r="C37" s="35"/>
      <c r="D37" s="35"/>
      <c r="E37" s="35"/>
      <c r="F37" s="35"/>
      <c r="G37" s="35"/>
      <c r="H37" s="2"/>
      <c r="I37" s="2"/>
      <c r="J37" s="2"/>
      <c r="K37" s="2"/>
      <c r="L37" s="2"/>
      <c r="M37" s="2"/>
      <c r="N37" s="2"/>
      <c r="O37" s="2"/>
    </row>
    <row r="38" spans="2:15" ht="16.5" customHeight="1">
      <c r="B38" s="37" t="s">
        <v>11</v>
      </c>
      <c r="C38" s="37"/>
      <c r="D38" s="37"/>
      <c r="E38" s="25">
        <f>E13</f>
        <v>200</v>
      </c>
      <c r="F38" s="19"/>
      <c r="G38" s="25">
        <f>G13</f>
        <v>200</v>
      </c>
      <c r="H38" s="2"/>
      <c r="I38" s="2"/>
      <c r="J38" s="2"/>
      <c r="K38" s="2"/>
      <c r="L38" s="2"/>
      <c r="M38" s="2"/>
      <c r="N38" s="2"/>
      <c r="O38" s="2"/>
    </row>
    <row r="39" spans="2:15" ht="16.5" customHeight="1">
      <c r="B39" s="37" t="s">
        <v>31</v>
      </c>
      <c r="C39" s="37"/>
      <c r="D39" s="37"/>
      <c r="E39" s="20">
        <f>E38*2.45%</f>
        <v>4.9</v>
      </c>
      <c r="F39" s="21"/>
      <c r="G39" s="15">
        <v>0</v>
      </c>
      <c r="H39" s="2"/>
      <c r="I39" s="2"/>
      <c r="J39" s="2"/>
      <c r="K39" s="2"/>
      <c r="L39" s="2"/>
      <c r="M39" s="2"/>
      <c r="N39" s="2"/>
      <c r="O39" s="2"/>
    </row>
    <row r="40" spans="2:15" ht="16.5" customHeight="1">
      <c r="B40" s="37" t="s">
        <v>32</v>
      </c>
      <c r="C40" s="37"/>
      <c r="D40" s="37"/>
      <c r="E40" s="15">
        <f>IF(E19=1,0,E38*0.1%)</f>
        <v>0.2</v>
      </c>
      <c r="F40" s="16"/>
      <c r="G40" s="15">
        <v>0</v>
      </c>
      <c r="I40" s="2"/>
      <c r="J40" s="2"/>
      <c r="K40" s="2"/>
      <c r="L40" s="2"/>
      <c r="M40" s="2"/>
      <c r="N40" s="2"/>
      <c r="O40" s="2"/>
    </row>
    <row r="41" spans="2:15" ht="8.25" customHeight="1">
      <c r="B41" s="37"/>
      <c r="C41" s="37"/>
      <c r="D41" s="37"/>
      <c r="E41" s="37"/>
      <c r="F41" s="37"/>
      <c r="G41" s="37"/>
      <c r="I41" s="2"/>
      <c r="J41" s="2"/>
      <c r="K41" s="2"/>
      <c r="L41" s="2"/>
      <c r="M41" s="2"/>
      <c r="N41" s="2"/>
      <c r="O41" s="2"/>
    </row>
    <row r="42" spans="2:15" ht="16.5" customHeight="1">
      <c r="B42" s="35" t="s">
        <v>33</v>
      </c>
      <c r="C42" s="35"/>
      <c r="D42" s="35"/>
      <c r="E42" s="35"/>
      <c r="F42" s="35"/>
      <c r="G42" s="35"/>
      <c r="H42" s="2"/>
      <c r="I42" s="2"/>
      <c r="J42" s="2"/>
      <c r="K42" s="2"/>
      <c r="L42" s="2"/>
      <c r="M42" s="2"/>
      <c r="N42" s="2"/>
      <c r="O42" s="2"/>
    </row>
    <row r="43" spans="2:15" ht="15" customHeight="1">
      <c r="B43" s="37" t="s">
        <v>18</v>
      </c>
      <c r="C43" s="37"/>
      <c r="D43" s="37"/>
      <c r="E43" s="15">
        <f>E38*9.76%</f>
        <v>19.52</v>
      </c>
      <c r="F43" s="16"/>
      <c r="G43" s="15">
        <v>0</v>
      </c>
      <c r="H43" s="2"/>
      <c r="I43" s="2"/>
      <c r="J43" s="2"/>
      <c r="K43" s="2"/>
      <c r="L43" s="2"/>
      <c r="M43" s="2"/>
      <c r="N43" s="2"/>
      <c r="O43" s="2"/>
    </row>
    <row r="44" spans="2:15" ht="15" customHeight="1">
      <c r="B44" s="37" t="s">
        <v>19</v>
      </c>
      <c r="C44" s="37"/>
      <c r="D44" s="37"/>
      <c r="E44" s="15">
        <f>E38*4.5%</f>
        <v>9</v>
      </c>
      <c r="F44" s="16"/>
      <c r="G44" s="15">
        <v>0</v>
      </c>
      <c r="H44" s="2"/>
      <c r="I44" s="2"/>
      <c r="J44" s="2"/>
      <c r="K44" s="2"/>
      <c r="L44" s="2"/>
      <c r="M44" s="2"/>
      <c r="N44" s="2"/>
      <c r="O44" s="2"/>
    </row>
    <row r="45" spans="2:15" ht="15" customHeight="1">
      <c r="B45" s="2" t="s">
        <v>34</v>
      </c>
      <c r="C45" s="26">
        <v>1.67</v>
      </c>
      <c r="D45" s="27" t="s">
        <v>35</v>
      </c>
      <c r="E45" s="15">
        <f>E38*C45/100</f>
        <v>3.34</v>
      </c>
      <c r="F45" s="16"/>
      <c r="G45" s="15">
        <v>0</v>
      </c>
      <c r="I45" s="2"/>
      <c r="J45" s="2"/>
      <c r="K45" s="2"/>
      <c r="L45" s="2"/>
      <c r="M45" s="2"/>
      <c r="N45" s="2"/>
      <c r="O45" s="2"/>
    </row>
    <row r="46" spans="2:15" ht="15" customHeight="1">
      <c r="B46" s="45" t="s">
        <v>36</v>
      </c>
      <c r="C46" s="45"/>
      <c r="D46" s="45"/>
      <c r="E46" s="20">
        <f>SUM(E43:E45)</f>
        <v>31.86</v>
      </c>
      <c r="F46" s="21"/>
      <c r="G46" s="15">
        <v>0</v>
      </c>
      <c r="H46" s="2"/>
      <c r="I46" s="2"/>
      <c r="J46" s="2"/>
      <c r="K46" s="2"/>
      <c r="L46" s="2"/>
      <c r="M46" s="2"/>
      <c r="N46" s="2"/>
      <c r="O46" s="2"/>
    </row>
    <row r="47" spans="2:15" ht="12.75">
      <c r="B47" s="18"/>
      <c r="C47" s="18"/>
      <c r="D47" s="18"/>
      <c r="E47" s="18"/>
      <c r="F47" s="18"/>
      <c r="G47" s="18"/>
      <c r="H47" s="2"/>
      <c r="I47" s="2"/>
      <c r="J47" s="2"/>
      <c r="K47" s="2"/>
      <c r="L47" s="2"/>
      <c r="M47" s="2"/>
      <c r="N47" s="2"/>
      <c r="O47" s="2"/>
    </row>
    <row r="48" spans="2:15" ht="12.75">
      <c r="B48" s="43" t="s">
        <v>37</v>
      </c>
      <c r="C48" s="43"/>
      <c r="D48" s="43"/>
      <c r="E48" s="24">
        <f>E38+E39+E40+E46</f>
        <v>236.95999999999998</v>
      </c>
      <c r="F48" s="10"/>
      <c r="G48" s="24">
        <f>G38</f>
        <v>200</v>
      </c>
      <c r="H48" s="2"/>
      <c r="I48" s="2"/>
      <c r="J48" s="2"/>
      <c r="K48" s="2"/>
      <c r="L48" s="2"/>
      <c r="M48" s="2"/>
      <c r="N48" s="2"/>
      <c r="O48" s="2"/>
    </row>
    <row r="49" spans="2:15" ht="13.5" customHeight="1">
      <c r="B49" s="44"/>
      <c r="C49" s="44"/>
      <c r="D49" s="44"/>
      <c r="E49" s="18"/>
      <c r="F49" s="18"/>
      <c r="G49" s="18"/>
      <c r="H49" s="2"/>
      <c r="I49" s="2"/>
      <c r="J49" s="2"/>
      <c r="K49" s="2"/>
      <c r="L49" s="2"/>
      <c r="M49" s="2"/>
      <c r="N49" s="2"/>
      <c r="O49" s="2"/>
    </row>
    <row r="50" spans="2:15" ht="12.75">
      <c r="B50" s="43" t="s">
        <v>38</v>
      </c>
      <c r="C50" s="43"/>
      <c r="D50" s="43"/>
      <c r="E50" s="28">
        <f>E35/E48</f>
        <v>0.5296674544226874</v>
      </c>
      <c r="F50" s="19"/>
      <c r="G50" s="28">
        <f>G35/G48</f>
        <v>0.73</v>
      </c>
      <c r="H50" s="2"/>
      <c r="I50" s="2"/>
      <c r="J50" s="2"/>
      <c r="K50" s="2"/>
      <c r="L50" s="2"/>
      <c r="M50" s="2"/>
      <c r="N50" s="2"/>
      <c r="O50" s="2"/>
    </row>
    <row r="51" spans="2:15" ht="12.75">
      <c r="B51" s="37"/>
      <c r="C51" s="37"/>
      <c r="D51" s="37"/>
      <c r="E51" s="19"/>
      <c r="F51" s="19"/>
      <c r="G51" s="19"/>
      <c r="H51" s="2"/>
      <c r="I51" s="2"/>
      <c r="J51" s="2"/>
      <c r="K51" s="2"/>
      <c r="L51" s="2"/>
      <c r="M51" s="2"/>
      <c r="N51" s="2"/>
      <c r="O51" s="2"/>
    </row>
    <row r="52" spans="2:15" ht="6" customHeight="1">
      <c r="B52" s="37"/>
      <c r="C52" s="37"/>
      <c r="D52" s="37"/>
      <c r="E52" s="37"/>
      <c r="F52" s="37"/>
      <c r="G52" s="37"/>
      <c r="H52" s="2"/>
      <c r="I52" s="2"/>
      <c r="J52" s="2"/>
      <c r="K52" s="2"/>
      <c r="L52" s="2"/>
      <c r="M52" s="2"/>
      <c r="N52" s="2"/>
      <c r="O52" s="2"/>
    </row>
    <row r="53" spans="2:15" ht="6" customHeight="1">
      <c r="B53" s="46"/>
      <c r="C53" s="46"/>
      <c r="D53" s="46"/>
      <c r="E53" s="46"/>
      <c r="F53" s="46"/>
      <c r="G53" s="46"/>
      <c r="H53" s="2"/>
      <c r="I53" s="2"/>
      <c r="J53" s="2"/>
      <c r="K53" s="2"/>
      <c r="L53" s="2"/>
      <c r="M53" s="2"/>
      <c r="N53" s="2"/>
      <c r="O53" s="2"/>
    </row>
    <row r="54" spans="2:15" ht="6" customHeight="1">
      <c r="B54" s="37"/>
      <c r="C54" s="37"/>
      <c r="D54" s="37"/>
      <c r="E54" s="37"/>
      <c r="F54" s="37"/>
      <c r="G54" s="37"/>
      <c r="H54" s="2"/>
      <c r="I54" s="2"/>
      <c r="J54" s="2"/>
      <c r="K54" s="2"/>
      <c r="L54" s="2"/>
      <c r="M54" s="2"/>
      <c r="N54" s="2"/>
      <c r="O54" s="2"/>
    </row>
    <row r="55" spans="2:15" ht="13.5" customHeight="1">
      <c r="B55" s="37"/>
      <c r="C55" s="37"/>
      <c r="D55" s="37"/>
      <c r="E55" s="37"/>
      <c r="F55" s="37"/>
      <c r="G55" s="37"/>
      <c r="H55" s="2"/>
      <c r="I55" s="2"/>
      <c r="J55" s="2"/>
      <c r="K55" s="2"/>
      <c r="L55" s="2"/>
      <c r="M55" s="2"/>
      <c r="N55" s="2"/>
      <c r="O55" s="2"/>
    </row>
    <row r="56" spans="2:15" ht="13.5" customHeight="1">
      <c r="B56" s="42" t="s">
        <v>39</v>
      </c>
      <c r="C56" s="42"/>
      <c r="D56" s="42"/>
      <c r="E56" s="42"/>
      <c r="F56" s="42"/>
      <c r="G56" s="42"/>
      <c r="H56" s="2"/>
      <c r="I56" s="2"/>
      <c r="J56" s="2"/>
      <c r="K56" s="2"/>
      <c r="L56" s="2"/>
      <c r="M56" s="2"/>
      <c r="N56" s="2"/>
      <c r="O56" s="2"/>
    </row>
    <row r="57" spans="2:15" ht="13.5" customHeight="1">
      <c r="B57" s="42"/>
      <c r="C57" s="42"/>
      <c r="D57" s="42"/>
      <c r="E57" s="42"/>
      <c r="F57" s="42"/>
      <c r="G57" s="42"/>
      <c r="H57" s="2"/>
      <c r="I57" s="2"/>
      <c r="J57" s="2"/>
      <c r="K57" s="2"/>
      <c r="L57" s="2"/>
      <c r="M57" s="2"/>
      <c r="N57" s="2"/>
      <c r="O57" s="2"/>
    </row>
    <row r="58" spans="2:15" ht="50.25" customHeight="1">
      <c r="B58" s="39" t="s">
        <v>40</v>
      </c>
      <c r="C58" s="39"/>
      <c r="D58" s="39"/>
      <c r="E58" s="39"/>
      <c r="F58" s="39"/>
      <c r="G58" s="39"/>
      <c r="H58" s="2"/>
      <c r="I58" s="2"/>
      <c r="J58" s="2"/>
      <c r="K58" s="2"/>
      <c r="L58" s="2"/>
      <c r="M58" s="2"/>
      <c r="N58" s="2"/>
      <c r="O58" s="2"/>
    </row>
    <row r="59" spans="2:15" ht="13.5" customHeight="1">
      <c r="B59" s="37"/>
      <c r="C59" s="37"/>
      <c r="D59" s="37"/>
      <c r="E59" s="37"/>
      <c r="F59" s="37"/>
      <c r="G59" s="37"/>
      <c r="H59" s="2"/>
      <c r="I59" s="2"/>
      <c r="J59" s="2"/>
      <c r="K59" s="2"/>
      <c r="L59" s="2"/>
      <c r="M59" s="2"/>
      <c r="N59" s="2"/>
      <c r="O59" s="2"/>
    </row>
    <row r="60" spans="2:15" ht="48" customHeight="1">
      <c r="B60" s="47" t="s">
        <v>41</v>
      </c>
      <c r="C60" s="47"/>
      <c r="D60" s="47"/>
      <c r="E60" s="47"/>
      <c r="F60" s="47"/>
      <c r="G60" s="47"/>
      <c r="H60" s="2"/>
      <c r="I60" s="2"/>
      <c r="J60" s="2"/>
      <c r="K60" s="2"/>
      <c r="L60" s="2"/>
      <c r="M60" s="2"/>
      <c r="N60" s="2"/>
      <c r="O60" s="2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.75">
      <c r="B64" s="19"/>
      <c r="C64" s="19"/>
      <c r="D64" s="1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>
      <c r="B65" s="19"/>
      <c r="C65" s="19"/>
      <c r="D65" s="1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>
      <c r="B66" s="19"/>
      <c r="C66" s="19"/>
      <c r="D66" s="1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sheetProtection sheet="1" objects="1" scenarios="1"/>
  <mergeCells count="61">
    <mergeCell ref="B55:G55"/>
    <mergeCell ref="B56:G56"/>
    <mergeCell ref="B57:G57"/>
    <mergeCell ref="B58:G58"/>
    <mergeCell ref="B59:G59"/>
    <mergeCell ref="B60:G60"/>
    <mergeCell ref="B49:D49"/>
    <mergeCell ref="B50:D50"/>
    <mergeCell ref="B51:D51"/>
    <mergeCell ref="B52:G52"/>
    <mergeCell ref="B53:G53"/>
    <mergeCell ref="B54:G54"/>
    <mergeCell ref="B41:G41"/>
    <mergeCell ref="B42:G42"/>
    <mergeCell ref="B43:D43"/>
    <mergeCell ref="B44:D44"/>
    <mergeCell ref="B46:D46"/>
    <mergeCell ref="B48:D48"/>
    <mergeCell ref="B35:D35"/>
    <mergeCell ref="B36:G36"/>
    <mergeCell ref="B37:G37"/>
    <mergeCell ref="B38:D38"/>
    <mergeCell ref="B39:D39"/>
    <mergeCell ref="B40:D40"/>
    <mergeCell ref="B29:D29"/>
    <mergeCell ref="B30:D30"/>
    <mergeCell ref="B31:D31"/>
    <mergeCell ref="B32:D32"/>
    <mergeCell ref="B33:D33"/>
    <mergeCell ref="B34:G34"/>
    <mergeCell ref="B23:D23"/>
    <mergeCell ref="B24:D24"/>
    <mergeCell ref="B25:D25"/>
    <mergeCell ref="B26:D26"/>
    <mergeCell ref="B27:D27"/>
    <mergeCell ref="B28:D28"/>
    <mergeCell ref="B18:G18"/>
    <mergeCell ref="B19:D19"/>
    <mergeCell ref="B20:D20"/>
    <mergeCell ref="E20:G20"/>
    <mergeCell ref="B21:G21"/>
    <mergeCell ref="B22:G22"/>
    <mergeCell ref="B12:G12"/>
    <mergeCell ref="B13:D13"/>
    <mergeCell ref="B14:G14"/>
    <mergeCell ref="B15:G15"/>
    <mergeCell ref="B16:D16"/>
    <mergeCell ref="B17:D17"/>
    <mergeCell ref="E17:G17"/>
    <mergeCell ref="B7:D7"/>
    <mergeCell ref="B8:G8"/>
    <mergeCell ref="B9:D10"/>
    <mergeCell ref="E9:G9"/>
    <mergeCell ref="E10:F10"/>
    <mergeCell ref="B11:G11"/>
    <mergeCell ref="B1:G1"/>
    <mergeCell ref="B2:D3"/>
    <mergeCell ref="E2:G2"/>
    <mergeCell ref="E3:F3"/>
    <mergeCell ref="B5:D5"/>
    <mergeCell ref="B6:G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">
      <selection activeCell="D17" sqref="D17"/>
    </sheetView>
  </sheetViews>
  <sheetFormatPr defaultColWidth="9.00390625" defaultRowHeight="12.75"/>
  <sheetData>
    <row r="4" spans="1:3" ht="12.75">
      <c r="A4" t="s">
        <v>42</v>
      </c>
      <c r="C4" t="s">
        <v>43</v>
      </c>
    </row>
    <row r="5" ht="12.75">
      <c r="C5" t="s">
        <v>44</v>
      </c>
    </row>
    <row r="6" spans="3:8" ht="12.75">
      <c r="C6" t="s">
        <v>45</v>
      </c>
      <c r="F6" s="29">
        <f>0.8*0.18</f>
        <v>0.144</v>
      </c>
      <c r="G6">
        <v>0.0125</v>
      </c>
      <c r="H6" s="29">
        <f>1-F6-G6</f>
        <v>0.8435</v>
      </c>
    </row>
    <row r="7" ht="12.75">
      <c r="C7" t="s">
        <v>46</v>
      </c>
    </row>
    <row r="9" spans="1:8" ht="12.75">
      <c r="A9" t="s">
        <v>47</v>
      </c>
      <c r="F9" s="29">
        <f>1-0.1126</f>
        <v>0.8874</v>
      </c>
      <c r="G9" s="29">
        <f>(F9-0.2*0.8874)*0.18</f>
        <v>0.1277856</v>
      </c>
      <c r="H9" s="29">
        <f>F9-G9-(0.0125*0.8874)</f>
        <v>0.7485219000000001</v>
      </c>
    </row>
    <row r="11" ht="12.75">
      <c r="A11" t="s">
        <v>48</v>
      </c>
    </row>
    <row r="12" spans="1:8" ht="12.75">
      <c r="A12" t="s">
        <v>49</v>
      </c>
      <c r="H12" s="29">
        <f>0.8374-0.2*0.8374</f>
        <v>0.6699200000000001</v>
      </c>
    </row>
    <row r="13" spans="1:8" ht="12.75">
      <c r="A13" t="s">
        <v>50</v>
      </c>
      <c r="H13" s="29">
        <f>H12*0.19</f>
        <v>0.1272848</v>
      </c>
    </row>
    <row r="14" ht="12.75">
      <c r="A14" t="s">
        <v>51</v>
      </c>
    </row>
    <row r="15" ht="12.75">
      <c r="G15" s="29">
        <f>G6*F9</f>
        <v>0.0110925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Elżbieta</cp:lastModifiedBy>
  <dcterms:created xsi:type="dcterms:W3CDTF">2011-01-16T13:01:32Z</dcterms:created>
  <dcterms:modified xsi:type="dcterms:W3CDTF">2011-01-16T13:01:32Z</dcterms:modified>
  <cp:category/>
  <cp:version/>
  <cp:contentType/>
  <cp:contentStatus/>
</cp:coreProperties>
</file>